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0080" activeTab="0"/>
  </bookViews>
  <sheets>
    <sheet name="Tabelle1" sheetId="1" r:id="rId1"/>
  </sheets>
  <definedNames>
    <definedName name="_xlnm.Print_Area" localSheetId="0">'Tabelle1'!$A$1:$H$38</definedName>
  </definedNames>
  <calcPr fullCalcOnLoad="1"/>
</workbook>
</file>

<file path=xl/comments1.xml><?xml version="1.0" encoding="utf-8"?>
<comments xmlns="http://schemas.openxmlformats.org/spreadsheetml/2006/main">
  <authors>
    <author>Ren? Schmucki</author>
  </authors>
  <commentList>
    <comment ref="D16" authorId="0">
      <text>
        <r>
          <rPr>
            <b/>
            <sz val="13"/>
            <rFont val="Segoe UI"/>
            <family val="2"/>
          </rPr>
          <t>à reprendre de la colonne K</t>
        </r>
        <r>
          <rPr>
            <sz val="9"/>
            <rFont val="Segoe UI"/>
            <family val="2"/>
          </rPr>
          <t xml:space="preserve">
</t>
        </r>
      </text>
    </comment>
    <comment ref="F16" authorId="0">
      <text>
        <r>
          <rPr>
            <b/>
            <sz val="13"/>
            <rFont val="Segoe UI"/>
            <family val="2"/>
          </rPr>
          <t>à reprendre de la colonne L</t>
        </r>
        <r>
          <rPr>
            <sz val="9"/>
            <rFont val="Segoe UI"/>
            <family val="2"/>
          </rPr>
          <t xml:space="preserve">
</t>
        </r>
      </text>
    </comment>
    <comment ref="F22" authorId="0">
      <text>
        <r>
          <rPr>
            <b/>
            <sz val="9"/>
            <rFont val="Segoe UI"/>
            <family val="2"/>
          </rPr>
          <t>Veuillez ne pas oublier cette information - merci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<sst xmlns="http://schemas.openxmlformats.org/spreadsheetml/2006/main" count="159" uniqueCount="133">
  <si>
    <t>Total</t>
  </si>
  <si>
    <t>VSSV  Verband Schweizerischer Schützenveteranen</t>
  </si>
  <si>
    <t>ASTV  Association Suisse des Tireurs Vétérans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</si>
  <si>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</si>
  <si>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</si>
  <si>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</si>
  <si>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</si>
  <si>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</si>
  <si>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</si>
  <si>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</si>
  <si>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</si>
  <si>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</si>
  <si>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</si>
  <si>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</si>
  <si>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</si>
  <si>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</t>
  </si>
  <si>
    <t>O</t>
  </si>
  <si>
    <t>FORM RAPAf</t>
  </si>
  <si>
    <r>
      <rPr>
        <b/>
        <sz val="17.5"/>
        <rFont val="Arial"/>
        <family val="2"/>
      </rPr>
      <t xml:space="preserve">Rapport annuel </t>
    </r>
    <r>
      <rPr>
        <b/>
        <sz val="13.5"/>
        <rFont val="Arial"/>
        <family val="2"/>
      </rPr>
      <t>pour l'année:</t>
    </r>
  </si>
  <si>
    <t>Sous-association</t>
  </si>
  <si>
    <t>Comité</t>
  </si>
  <si>
    <t>Nom / Prénom du président</t>
  </si>
  <si>
    <t>Rue, NP, Domicile du président</t>
  </si>
  <si>
    <t>Nom / Prénom du secrétaire</t>
  </si>
  <si>
    <t>Aargau AG</t>
  </si>
  <si>
    <t>Appenzell AR</t>
  </si>
  <si>
    <t>Appenzell AI</t>
  </si>
  <si>
    <t>Basel BL+BS</t>
  </si>
  <si>
    <t>Bern Emmental</t>
  </si>
  <si>
    <t>Bern Mittelland</t>
  </si>
  <si>
    <t>Bern Oberaargau</t>
  </si>
  <si>
    <t>Bern Seeland</t>
  </si>
  <si>
    <t>Berner Oberland</t>
  </si>
  <si>
    <t>Fribourg FR</t>
  </si>
  <si>
    <t>Genève GE</t>
  </si>
  <si>
    <t>Glarus GL</t>
  </si>
  <si>
    <t>Graubünden GR</t>
  </si>
  <si>
    <t>Jura JU</t>
  </si>
  <si>
    <t>Luzern LU</t>
  </si>
  <si>
    <t>Neuenburg NE</t>
  </si>
  <si>
    <t>Nidwalden NW</t>
  </si>
  <si>
    <t>Obwalden OW</t>
  </si>
  <si>
    <t>Fürstenland Toggenburg</t>
  </si>
  <si>
    <t>Ober- Neutoggenburg</t>
  </si>
  <si>
    <t>Rorschach-St. Gallen-Gossau</t>
  </si>
  <si>
    <t>Rheintal - Werdenberg</t>
  </si>
  <si>
    <t>Schaffhausen SH</t>
  </si>
  <si>
    <t>Schwyz SZ</t>
  </si>
  <si>
    <t>Solothurn SO</t>
  </si>
  <si>
    <t>Thurgau TG</t>
  </si>
  <si>
    <t>Ticino TI</t>
  </si>
  <si>
    <t>Uri UR</t>
  </si>
  <si>
    <t>Valais/Wallis/ VS</t>
  </si>
  <si>
    <t>Vaud VD</t>
  </si>
  <si>
    <t>Zug  ZG</t>
  </si>
  <si>
    <t>Zürich ZH</t>
  </si>
  <si>
    <t>Effectif à la fin de l'année</t>
  </si>
  <si>
    <t>Admission/ Augmentations</t>
  </si>
  <si>
    <t>Décès</t>
  </si>
  <si>
    <t>Total de l'effectif à la fin de l'année</t>
  </si>
  <si>
    <t>dont présidents d'honneur et membres d'honneur de l'ASTV</t>
  </si>
  <si>
    <t>Total des membres soumis à la cotisation de l'ASTV</t>
  </si>
  <si>
    <t>Augmentation/diminution du nombre de membres</t>
  </si>
  <si>
    <t>Lieu et date</t>
  </si>
  <si>
    <t>Nom/Prénom du rapporteur responsable</t>
  </si>
  <si>
    <t>No tél. du rapporteur responsable</t>
  </si>
  <si>
    <t>No tél.:</t>
  </si>
  <si>
    <t>Adr. E-Mail:</t>
  </si>
  <si>
    <t>Adresse E-Mail du rapporteur responsable</t>
  </si>
  <si>
    <t>Total des départs</t>
  </si>
  <si>
    <t>Date (jj.mm.aaaa)</t>
  </si>
  <si>
    <t>Vétérans
d'honneur</t>
  </si>
  <si>
    <t>S'il vous plaît obligatoirement reprendre les chiffres de l'année dernière d'ici!!</t>
  </si>
  <si>
    <r>
      <rPr>
        <sz val="11"/>
        <rFont val="Arial"/>
        <family val="2"/>
      </rPr>
      <t>Démissions</t>
    </r>
    <r>
      <rPr>
        <sz val="7"/>
        <rFont val="Arial"/>
        <family val="2"/>
      </rPr>
      <t xml:space="preserve"> </t>
    </r>
  </si>
  <si>
    <t>dont membres d'honneur de l'Ass. Cantonale</t>
  </si>
  <si>
    <t>Augment./diminution des membres en %</t>
  </si>
  <si>
    <t>Association cantonale</t>
  </si>
  <si>
    <t>Berner Jura</t>
  </si>
  <si>
    <t>Bern BE</t>
  </si>
  <si>
    <t>St. Gallen SG</t>
  </si>
  <si>
    <r>
      <t xml:space="preserve">à remplir uniquement avec un PC - s'il vous plaît retourner </t>
    </r>
    <r>
      <rPr>
        <b/>
        <sz val="11.25"/>
        <color indexed="10"/>
        <rFont val="Arial"/>
        <family val="2"/>
      </rPr>
      <t>en format Excel</t>
    </r>
    <r>
      <rPr>
        <b/>
        <sz val="11.25"/>
        <color indexed="8"/>
        <rFont val="Arial"/>
        <family val="2"/>
      </rPr>
      <t xml:space="preserve"> (pas en pdf!) </t>
    </r>
  </si>
  <si>
    <t>Radiations / Corrections (+/-)</t>
  </si>
  <si>
    <t>Bestand Vorjahr</t>
  </si>
  <si>
    <t>Zuwachs</t>
  </si>
  <si>
    <t>Verstorben</t>
  </si>
  <si>
    <t>Streichngn./Korr.</t>
  </si>
  <si>
    <t>Austritte</t>
  </si>
  <si>
    <t>Total Abgänge</t>
  </si>
  <si>
    <t>Übertritt</t>
  </si>
  <si>
    <t>Total Mitgl. Neu</t>
  </si>
  <si>
    <t>EM im KV</t>
  </si>
  <si>
    <t>EM im VSSV</t>
  </si>
  <si>
    <t>V      +SV</t>
  </si>
  <si>
    <t>EV</t>
  </si>
  <si>
    <t>Neu-Vet.</t>
  </si>
  <si>
    <t>D16</t>
  </si>
  <si>
    <t>F16</t>
  </si>
  <si>
    <t>H16</t>
  </si>
  <si>
    <t>D17</t>
  </si>
  <si>
    <t>D18</t>
  </si>
  <si>
    <t>F18</t>
  </si>
  <si>
    <t>H18</t>
  </si>
  <si>
    <t>D19</t>
  </si>
  <si>
    <t>F19</t>
  </si>
  <si>
    <t>H19</t>
  </si>
  <si>
    <t>D20</t>
  </si>
  <si>
    <t>F20</t>
  </si>
  <si>
    <t>H20</t>
  </si>
  <si>
    <t>D21</t>
  </si>
  <si>
    <t>F21</t>
  </si>
  <si>
    <t>H21</t>
  </si>
  <si>
    <t>F22</t>
  </si>
  <si>
    <t>D23</t>
  </si>
  <si>
    <t>F23</t>
  </si>
  <si>
    <t>H23</t>
  </si>
  <si>
    <t>D24</t>
  </si>
  <si>
    <t>F24</t>
  </si>
  <si>
    <t>H24</t>
  </si>
  <si>
    <t>D25</t>
  </si>
  <si>
    <t>F25</t>
  </si>
  <si>
    <t>H25</t>
  </si>
  <si>
    <t>Name LT / Bezirk</t>
  </si>
  <si>
    <r>
      <t xml:space="preserve">Total des membres de la </t>
    </r>
    <r>
      <rPr>
        <b/>
        <sz val="9"/>
        <color indexed="8"/>
        <rFont val="Arial"/>
        <family val="2"/>
      </rPr>
      <t>sous-section Jura Bernois</t>
    </r>
    <r>
      <rPr>
        <sz val="9"/>
        <color indexed="8"/>
        <rFont val="Arial"/>
        <family val="2"/>
      </rPr>
      <t xml:space="preserve"> soumis à la cotisation</t>
    </r>
  </si>
  <si>
    <t>CH-ASTV</t>
  </si>
  <si>
    <t>rene.schmucki@vssv-astv.ch</t>
  </si>
  <si>
    <r>
      <rPr>
        <b/>
        <sz val="11"/>
        <color indexed="8"/>
        <rFont val="Arial"/>
        <family val="2"/>
      </rPr>
      <t>Nominations</t>
    </r>
    <r>
      <rPr>
        <sz val="10"/>
        <color indexed="8"/>
        <rFont val="Arial"/>
        <family val="2"/>
      </rPr>
      <t xml:space="preserve"> au titre de vétérans d'honneur pendant l'année en cours</t>
    </r>
  </si>
  <si>
    <t>Vétérans+
Vétérans seniors</t>
  </si>
  <si>
    <t>31.12.</t>
  </si>
  <si>
    <t>dès le 01.09.2022</t>
  </si>
  <si>
    <r>
      <rPr>
        <b/>
        <sz val="11"/>
        <rFont val="Arial"/>
        <family val="2"/>
      </rPr>
      <t>K</t>
    </r>
    <r>
      <rPr>
        <sz val="7"/>
        <rFont val="Arial"/>
        <family val="2"/>
      </rPr>
      <t xml:space="preserve"> Vétérans+
Vétérans senior</t>
    </r>
  </si>
  <si>
    <r>
      <rPr>
        <b/>
        <sz val="11"/>
        <rFont val="Arial"/>
        <family val="2"/>
      </rPr>
      <t>L</t>
    </r>
    <r>
      <rPr>
        <b/>
        <sz val="8"/>
        <rFont val="Arial"/>
        <family val="2"/>
      </rPr>
      <t xml:space="preserve"> </t>
    </r>
    <r>
      <rPr>
        <sz val="7"/>
        <rFont val="Arial"/>
        <family val="2"/>
      </rPr>
      <t>Vétérans
d'honneur</t>
    </r>
  </si>
  <si>
    <t>Sarganserland</t>
  </si>
  <si>
    <r>
      <t xml:space="preserve">Ce rapport annuel est à remplir par les associations cantonales et à envoyer par courriel au plus tard le </t>
    </r>
    <r>
      <rPr>
        <b/>
        <i/>
        <sz val="11"/>
        <color indexed="10"/>
        <rFont val="Arial"/>
        <family val="2"/>
      </rPr>
      <t xml:space="preserve">05 janvier 2024 </t>
    </r>
    <r>
      <rPr>
        <b/>
        <i/>
        <sz val="11"/>
        <color indexed="10"/>
        <rFont val="Arial"/>
        <family val="2"/>
      </rPr>
      <t xml:space="preserve">en format Excel </t>
    </r>
    <r>
      <rPr>
        <b/>
        <i/>
        <sz val="11"/>
        <rFont val="Arial"/>
        <family val="2"/>
      </rPr>
      <t>(pas en pdf!)</t>
    </r>
    <r>
      <rPr>
        <b/>
        <i/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 xml:space="preserve">au secrétaire central de l'ASTV.       </t>
    </r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</si>
</sst>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[$-807]dddd\,\ d\.\ mmmm\ yy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B2dd/mm/yyyy"/>
    <numFmt numFmtId="191" formatCode="yyyy"/>
  </numFmts>
  <fonts count="8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Segoe UI"/>
      <family val="2"/>
    </font>
    <font>
      <b/>
      <sz val="8"/>
      <name val="Arial"/>
      <family val="2"/>
    </font>
    <font>
      <b/>
      <sz val="13.5"/>
      <name val="Arial"/>
      <family val="2"/>
    </font>
    <font>
      <b/>
      <sz val="17.5"/>
      <name val="Arial"/>
      <family val="2"/>
    </font>
    <font>
      <b/>
      <sz val="8.5"/>
      <name val="Arial"/>
      <family val="2"/>
    </font>
    <font>
      <b/>
      <sz val="13"/>
      <name val="Segoe UI"/>
      <family val="2"/>
    </font>
    <font>
      <b/>
      <sz val="11.25"/>
      <color indexed="10"/>
      <name val="Arial"/>
      <family val="2"/>
    </font>
    <font>
      <b/>
      <sz val="11.25"/>
      <color indexed="8"/>
      <name val="Arial"/>
      <family val="2"/>
    </font>
    <font>
      <b/>
      <sz val="7"/>
      <name val="Arial"/>
      <family val="2"/>
    </font>
    <font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Segoe UI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.25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9.5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F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6" borderId="2" applyNumberFormat="0" applyAlignment="0" applyProtection="0"/>
    <xf numFmtId="0" fontId="6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wrapText="1"/>
      <protection locked="0"/>
    </xf>
    <xf numFmtId="14" fontId="16" fillId="33" borderId="10" xfId="0" applyNumberFormat="1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9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79" fillId="0" borderId="0" xfId="0" applyFont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0" fillId="0" borderId="0" xfId="0" applyFont="1" applyAlignment="1" applyProtection="1">
      <alignment wrapText="1"/>
      <protection locked="0"/>
    </xf>
    <xf numFmtId="0" fontId="21" fillId="34" borderId="10" xfId="0" applyFont="1" applyFill="1" applyBorder="1" applyAlignment="1" applyProtection="1">
      <alignment/>
      <protection locked="0"/>
    </xf>
    <xf numFmtId="0" fontId="16" fillId="34" borderId="11" xfId="0" applyFont="1" applyFill="1" applyBorder="1" applyAlignment="1" applyProtection="1">
      <alignment wrapText="1"/>
      <protection/>
    </xf>
    <xf numFmtId="0" fontId="15" fillId="34" borderId="10" xfId="0" applyFont="1" applyFill="1" applyBorder="1" applyAlignment="1" applyProtection="1">
      <alignment wrapText="1"/>
      <protection/>
    </xf>
    <xf numFmtId="0" fontId="16" fillId="34" borderId="10" xfId="0" applyFont="1" applyFill="1" applyBorder="1" applyAlignment="1" applyProtection="1">
      <alignment vertical="center" wrapText="1"/>
      <protection/>
    </xf>
    <xf numFmtId="0" fontId="16" fillId="34" borderId="11" xfId="0" applyFont="1" applyFill="1" applyBorder="1" applyAlignment="1" applyProtection="1">
      <alignment vertical="center" wrapText="1"/>
      <protection/>
    </xf>
    <xf numFmtId="0" fontId="15" fillId="34" borderId="12" xfId="0" applyFont="1" applyFill="1" applyBorder="1" applyAlignment="1" applyProtection="1">
      <alignment wrapText="1"/>
      <protection/>
    </xf>
    <xf numFmtId="184" fontId="16" fillId="34" borderId="11" xfId="0" applyNumberFormat="1" applyFont="1" applyFill="1" applyBorder="1" applyAlignment="1" applyProtection="1">
      <alignment/>
      <protection/>
    </xf>
    <xf numFmtId="0" fontId="15" fillId="35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0" fontId="16" fillId="34" borderId="11" xfId="0" applyFont="1" applyFill="1" applyBorder="1" applyAlignment="1" applyProtection="1">
      <alignment/>
      <protection/>
    </xf>
    <xf numFmtId="0" fontId="81" fillId="0" borderId="0" xfId="0" applyFont="1" applyFill="1" applyAlignment="1" applyProtection="1">
      <alignment/>
      <protection locked="0"/>
    </xf>
    <xf numFmtId="0" fontId="16" fillId="30" borderId="13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5" fillId="36" borderId="10" xfId="0" applyFont="1" applyFill="1" applyBorder="1" applyAlignment="1" applyProtection="1">
      <alignment wrapText="1"/>
      <protection locked="0"/>
    </xf>
    <xf numFmtId="0" fontId="30" fillId="34" borderId="14" xfId="0" applyFont="1" applyFill="1" applyBorder="1" applyAlignment="1" applyProtection="1">
      <alignment/>
      <protection/>
    </xf>
    <xf numFmtId="0" fontId="25" fillId="37" borderId="10" xfId="0" applyFont="1" applyFill="1" applyBorder="1" applyAlignment="1" applyProtection="1">
      <alignment horizontal="left" vertical="top" wrapText="1"/>
      <protection/>
    </xf>
    <xf numFmtId="0" fontId="18" fillId="36" borderId="10" xfId="0" applyFont="1" applyFill="1" applyBorder="1" applyAlignment="1" applyProtection="1">
      <alignment horizontal="center" vertical="center" wrapText="1"/>
      <protection/>
    </xf>
    <xf numFmtId="0" fontId="18" fillId="38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1" fillId="35" borderId="16" xfId="0" applyFont="1" applyFill="1" applyBorder="1" applyAlignment="1" applyProtection="1">
      <alignment wrapText="1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1" fillId="38" borderId="10" xfId="0" applyFont="1" applyFill="1" applyBorder="1" applyAlignment="1" applyProtection="1">
      <alignment vertical="center"/>
      <protection/>
    </xf>
    <xf numFmtId="0" fontId="1" fillId="35" borderId="1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wrapText="1"/>
      <protection/>
    </xf>
    <xf numFmtId="0" fontId="1" fillId="0" borderId="17" xfId="0" applyFont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8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2" fillId="39" borderId="10" xfId="0" applyFont="1" applyFill="1" applyBorder="1" applyAlignment="1">
      <alignment horizontal="center" vertical="center"/>
    </xf>
    <xf numFmtId="0" fontId="82" fillId="36" borderId="10" xfId="0" applyFont="1" applyFill="1" applyBorder="1" applyAlignment="1">
      <alignment horizontal="center" vertical="center"/>
    </xf>
    <xf numFmtId="0" fontId="82" fillId="38" borderId="10" xfId="0" applyFont="1" applyFill="1" applyBorder="1" applyAlignment="1">
      <alignment horizontal="center" vertical="center"/>
    </xf>
    <xf numFmtId="0" fontId="82" fillId="4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39" borderId="10" xfId="0" applyFont="1" applyFill="1" applyBorder="1" applyAlignment="1" applyProtection="1">
      <alignment wrapText="1"/>
      <protection locked="0"/>
    </xf>
    <xf numFmtId="1" fontId="18" fillId="0" borderId="10" xfId="0" applyNumberFormat="1" applyFont="1" applyBorder="1" applyAlignment="1" applyProtection="1">
      <alignment horizontal="center" vertical="center"/>
      <protection/>
    </xf>
    <xf numFmtId="0" fontId="15" fillId="41" borderId="10" xfId="0" applyFont="1" applyFill="1" applyBorder="1" applyAlignment="1" applyProtection="1">
      <alignment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42" borderId="14" xfId="0" applyFont="1" applyFill="1" applyBorder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 wrapText="1"/>
      <protection/>
    </xf>
    <xf numFmtId="1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34" borderId="10" xfId="0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69" fillId="42" borderId="27" xfId="48" applyFill="1" applyBorder="1" applyAlignment="1" applyProtection="1">
      <alignment horizontal="right" wrapText="1"/>
      <protection locked="0"/>
    </xf>
    <xf numFmtId="0" fontId="11" fillId="42" borderId="27" xfId="0" applyFont="1" applyFill="1" applyBorder="1" applyAlignment="1" applyProtection="1">
      <alignment horizontal="right" wrapText="1"/>
      <protection locked="0"/>
    </xf>
    <xf numFmtId="0" fontId="11" fillId="42" borderId="28" xfId="0" applyFont="1" applyFill="1" applyBorder="1" applyAlignment="1" applyProtection="1">
      <alignment horizontal="right" wrapText="1"/>
      <protection locked="0"/>
    </xf>
    <xf numFmtId="0" fontId="26" fillId="42" borderId="29" xfId="0" applyFont="1" applyFill="1" applyBorder="1" applyAlignment="1" applyProtection="1">
      <alignment horizontal="left" vertical="center" wrapText="1"/>
      <protection locked="0"/>
    </xf>
    <xf numFmtId="0" fontId="26" fillId="42" borderId="27" xfId="0" applyFont="1" applyFill="1" applyBorder="1" applyAlignment="1" applyProtection="1">
      <alignment horizontal="left" vertical="center" wrapText="1"/>
      <protection locked="0"/>
    </xf>
    <xf numFmtId="0" fontId="83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30" xfId="0" applyFont="1" applyFill="1" applyBorder="1" applyAlignment="1" applyProtection="1">
      <alignment/>
      <protection locked="0"/>
    </xf>
    <xf numFmtId="0" fontId="80" fillId="0" borderId="0" xfId="0" applyFont="1" applyAlignment="1" applyProtection="1">
      <alignment wrapText="1"/>
      <protection locked="0"/>
    </xf>
    <xf numFmtId="0" fontId="80" fillId="0" borderId="0" xfId="0" applyFont="1" applyBorder="1" applyAlignment="1" applyProtection="1">
      <alignment wrapText="1"/>
      <protection locked="0"/>
    </xf>
    <xf numFmtId="0" fontId="9" fillId="34" borderId="29" xfId="0" applyFont="1" applyFill="1" applyBorder="1" applyAlignment="1" applyProtection="1">
      <alignment/>
      <protection locked="0"/>
    </xf>
    <xf numFmtId="0" fontId="9" fillId="34" borderId="28" xfId="0" applyFont="1" applyFill="1" applyBorder="1" applyAlignment="1" applyProtection="1">
      <alignment/>
      <protection locked="0"/>
    </xf>
    <xf numFmtId="0" fontId="16" fillId="33" borderId="29" xfId="0" applyFont="1" applyFill="1" applyBorder="1" applyAlignment="1" applyProtection="1">
      <alignment/>
      <protection locked="0"/>
    </xf>
    <xf numFmtId="0" fontId="16" fillId="33" borderId="27" xfId="0" applyFont="1" applyFill="1" applyBorder="1" applyAlignment="1" applyProtection="1">
      <alignment/>
      <protection locked="0"/>
    </xf>
    <xf numFmtId="0" fontId="16" fillId="33" borderId="28" xfId="0" applyFont="1" applyFill="1" applyBorder="1" applyAlignment="1" applyProtection="1">
      <alignment/>
      <protection locked="0"/>
    </xf>
    <xf numFmtId="0" fontId="16" fillId="0" borderId="27" xfId="0" applyFont="1" applyBorder="1" applyAlignment="1" applyProtection="1">
      <alignment/>
      <protection locked="0"/>
    </xf>
    <xf numFmtId="0" fontId="16" fillId="0" borderId="28" xfId="0" applyFont="1" applyBorder="1" applyAlignment="1" applyProtection="1">
      <alignment/>
      <protection locked="0"/>
    </xf>
    <xf numFmtId="0" fontId="15" fillId="0" borderId="0" xfId="0" applyFont="1" applyAlignment="1" applyProtection="1">
      <alignment wrapText="1"/>
      <protection locked="0"/>
    </xf>
    <xf numFmtId="0" fontId="84" fillId="0" borderId="14" xfId="0" applyFont="1" applyFill="1" applyBorder="1" applyAlignment="1" applyProtection="1">
      <alignment vertical="center" wrapText="1"/>
      <protection/>
    </xf>
    <xf numFmtId="0" fontId="84" fillId="0" borderId="12" xfId="0" applyFont="1" applyFill="1" applyBorder="1" applyAlignment="1" applyProtection="1">
      <alignment vertical="center" wrapText="1"/>
      <protection/>
    </xf>
    <xf numFmtId="0" fontId="84" fillId="0" borderId="31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left"/>
      <protection locked="0"/>
    </xf>
    <xf numFmtId="0" fontId="15" fillId="33" borderId="29" xfId="0" applyFont="1" applyFill="1" applyBorder="1" applyAlignment="1" applyProtection="1">
      <alignment/>
      <protection locked="0"/>
    </xf>
    <xf numFmtId="0" fontId="15" fillId="33" borderId="27" xfId="0" applyFont="1" applyFill="1" applyBorder="1" applyAlignment="1" applyProtection="1">
      <alignment/>
      <protection locked="0"/>
    </xf>
    <xf numFmtId="0" fontId="15" fillId="33" borderId="28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14" fontId="85" fillId="0" borderId="0" xfId="0" applyNumberFormat="1" applyFont="1" applyAlignment="1" applyProtection="1">
      <alignment horizontal="left" vertical="center"/>
      <protection locked="0"/>
    </xf>
    <xf numFmtId="0" fontId="85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e.schmucki@vssv-astv.ch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0"/>
  <sheetViews>
    <sheetView tabSelected="1" zoomScalePageLayoutView="0" workbookViewId="0" topLeftCell="A1">
      <selection activeCell="AS7" sqref="AS7"/>
    </sheetView>
  </sheetViews>
  <sheetFormatPr defaultColWidth="11.57421875" defaultRowHeight="12.75"/>
  <cols>
    <col min="1" max="1" width="41.7109375" style="7" customWidth="1"/>
    <col min="2" max="2" width="7.421875" style="7" customWidth="1"/>
    <col min="3" max="3" width="1.7109375" style="7" customWidth="1"/>
    <col min="4" max="4" width="11.28125" style="7" customWidth="1"/>
    <col min="5" max="5" width="1.7109375" style="7" customWidth="1"/>
    <col min="6" max="6" width="11.28125" style="7" customWidth="1"/>
    <col min="7" max="7" width="1.7109375" style="7" customWidth="1"/>
    <col min="8" max="8" width="13.421875" style="7" customWidth="1"/>
    <col min="9" max="9" width="5.7109375" style="7" customWidth="1"/>
    <col min="10" max="10" width="24.7109375" style="75" customWidth="1"/>
    <col min="11" max="13" width="12.00390625" style="54" customWidth="1"/>
    <col min="14" max="14" width="2.00390625" style="7" hidden="1" customWidth="1"/>
    <col min="15" max="40" width="3.7109375" style="7" hidden="1" customWidth="1"/>
    <col min="41" max="41" width="45.421875" style="7" hidden="1" customWidth="1"/>
    <col min="42" max="42" width="0" style="7" hidden="1" customWidth="1"/>
    <col min="43" max="16384" width="11.57421875" style="7" customWidth="1"/>
  </cols>
  <sheetData>
    <row r="1" spans="1:13" ht="20.25">
      <c r="A1" s="126" t="s">
        <v>2</v>
      </c>
      <c r="B1" s="127"/>
      <c r="C1" s="127"/>
      <c r="D1" s="127"/>
      <c r="E1" s="127"/>
      <c r="F1" s="127"/>
      <c r="G1" s="132" t="s">
        <v>17</v>
      </c>
      <c r="H1" s="133"/>
      <c r="J1" s="123" t="s">
        <v>72</v>
      </c>
      <c r="K1" s="80" t="s">
        <v>127</v>
      </c>
      <c r="L1" s="80" t="s">
        <v>127</v>
      </c>
      <c r="M1" s="80" t="s">
        <v>127</v>
      </c>
    </row>
    <row r="2" spans="1:13" ht="20.25" customHeight="1">
      <c r="A2" s="128" t="s">
        <v>1</v>
      </c>
      <c r="B2" s="128"/>
      <c r="C2" s="128"/>
      <c r="D2" s="128"/>
      <c r="E2" s="128"/>
      <c r="F2" s="128"/>
      <c r="G2" s="134" t="s">
        <v>128</v>
      </c>
      <c r="H2" s="135"/>
      <c r="J2" s="124"/>
      <c r="K2" s="82">
        <f>B6-1</f>
        <v>2022</v>
      </c>
      <c r="L2" s="82">
        <f>B6-1</f>
        <v>2022</v>
      </c>
      <c r="M2" s="82">
        <f>B6-1</f>
        <v>2022</v>
      </c>
    </row>
    <row r="3" spans="1:13" ht="45">
      <c r="A3" s="11"/>
      <c r="B3" s="12"/>
      <c r="D3" s="13"/>
      <c r="F3" s="13"/>
      <c r="H3" s="13"/>
      <c r="J3" s="125"/>
      <c r="K3" s="51" t="s">
        <v>129</v>
      </c>
      <c r="L3" s="52" t="s">
        <v>130</v>
      </c>
      <c r="M3" s="53" t="s">
        <v>0</v>
      </c>
    </row>
    <row r="4" spans="1:13" ht="16.5" customHeight="1">
      <c r="A4" s="43" t="s">
        <v>80</v>
      </c>
      <c r="B4" s="39"/>
      <c r="C4" s="29"/>
      <c r="D4" s="9"/>
      <c r="E4" s="29"/>
      <c r="F4" s="29"/>
      <c r="G4" s="29"/>
      <c r="H4" s="29"/>
      <c r="J4" s="73" t="s">
        <v>24</v>
      </c>
      <c r="K4" s="76">
        <v>844</v>
      </c>
      <c r="L4" s="77">
        <v>326</v>
      </c>
      <c r="M4" s="78">
        <v>1170</v>
      </c>
    </row>
    <row r="5" spans="2:13" ht="12.75">
      <c r="B5" s="9"/>
      <c r="D5" s="8"/>
      <c r="E5" s="9"/>
      <c r="F5" s="9"/>
      <c r="G5" s="9"/>
      <c r="H5" s="8"/>
      <c r="J5" s="73" t="s">
        <v>25</v>
      </c>
      <c r="K5" s="76">
        <v>119</v>
      </c>
      <c r="L5" s="77">
        <v>26</v>
      </c>
      <c r="M5" s="78">
        <v>145</v>
      </c>
    </row>
    <row r="6" spans="1:13" ht="20.25" customHeight="1">
      <c r="A6" s="14" t="s">
        <v>18</v>
      </c>
      <c r="B6" s="92">
        <v>2023</v>
      </c>
      <c r="D6" s="13"/>
      <c r="F6" s="13"/>
      <c r="H6" s="13"/>
      <c r="J6" s="73" t="s">
        <v>26</v>
      </c>
      <c r="K6" s="76">
        <v>72</v>
      </c>
      <c r="L6" s="77">
        <v>21</v>
      </c>
      <c r="M6" s="78">
        <v>93</v>
      </c>
    </row>
    <row r="7" spans="1:13" ht="16.5" customHeight="1">
      <c r="A7" s="15"/>
      <c r="B7" s="5"/>
      <c r="D7" s="9"/>
      <c r="J7" s="73" t="s">
        <v>27</v>
      </c>
      <c r="K7" s="76">
        <v>423</v>
      </c>
      <c r="L7" s="77">
        <v>196</v>
      </c>
      <c r="M7" s="78">
        <v>619</v>
      </c>
    </row>
    <row r="8" spans="1:13" ht="15.75" customHeight="1">
      <c r="A8" s="16" t="s">
        <v>76</v>
      </c>
      <c r="B8" s="129"/>
      <c r="C8" s="130"/>
      <c r="D8" s="130"/>
      <c r="E8" s="130"/>
      <c r="F8" s="130"/>
      <c r="G8" s="130"/>
      <c r="H8" s="131"/>
      <c r="I8" s="17"/>
      <c r="J8" s="73" t="s">
        <v>28</v>
      </c>
      <c r="K8" s="76">
        <v>623</v>
      </c>
      <c r="L8" s="77">
        <v>188</v>
      </c>
      <c r="M8" s="78">
        <v>811</v>
      </c>
    </row>
    <row r="9" spans="1:13" ht="15.75" customHeight="1">
      <c r="A9" s="16" t="s">
        <v>19</v>
      </c>
      <c r="B9" s="129"/>
      <c r="C9" s="130"/>
      <c r="D9" s="130"/>
      <c r="E9" s="130"/>
      <c r="F9" s="130"/>
      <c r="G9" s="130"/>
      <c r="H9" s="131"/>
      <c r="I9" s="17"/>
      <c r="J9" s="73" t="s">
        <v>77</v>
      </c>
      <c r="K9" s="76">
        <v>82</v>
      </c>
      <c r="L9" s="77">
        <v>74</v>
      </c>
      <c r="M9" s="78">
        <v>156</v>
      </c>
    </row>
    <row r="10" spans="1:13" ht="15.75" customHeight="1">
      <c r="A10" s="16" t="s">
        <v>20</v>
      </c>
      <c r="B10" s="18"/>
      <c r="C10" s="19"/>
      <c r="D10" s="19"/>
      <c r="E10" s="19"/>
      <c r="F10" s="19"/>
      <c r="G10" s="19"/>
      <c r="H10" s="19"/>
      <c r="J10" s="73" t="s">
        <v>29</v>
      </c>
      <c r="K10" s="76">
        <v>618</v>
      </c>
      <c r="L10" s="77">
        <v>231</v>
      </c>
      <c r="M10" s="78">
        <v>849</v>
      </c>
    </row>
    <row r="11" spans="1:13" ht="15.75" customHeight="1">
      <c r="A11" s="20" t="s">
        <v>21</v>
      </c>
      <c r="B11" s="117"/>
      <c r="C11" s="118"/>
      <c r="D11" s="118"/>
      <c r="E11" s="118"/>
      <c r="F11" s="118"/>
      <c r="G11" s="118"/>
      <c r="H11" s="119"/>
      <c r="J11" s="73" t="s">
        <v>30</v>
      </c>
      <c r="K11" s="76">
        <v>700</v>
      </c>
      <c r="L11" s="77">
        <v>232</v>
      </c>
      <c r="M11" s="78">
        <v>932</v>
      </c>
    </row>
    <row r="12" spans="1:13" ht="15.75" customHeight="1">
      <c r="A12" s="20" t="s">
        <v>22</v>
      </c>
      <c r="B12" s="117"/>
      <c r="C12" s="120"/>
      <c r="D12" s="120"/>
      <c r="E12" s="120"/>
      <c r="F12" s="120"/>
      <c r="G12" s="120"/>
      <c r="H12" s="121"/>
      <c r="J12" s="73" t="s">
        <v>31</v>
      </c>
      <c r="K12" s="76">
        <v>438</v>
      </c>
      <c r="L12" s="77">
        <v>198</v>
      </c>
      <c r="M12" s="78">
        <v>636</v>
      </c>
    </row>
    <row r="13" spans="1:13" ht="15.75" customHeight="1">
      <c r="A13" s="20" t="s">
        <v>23</v>
      </c>
      <c r="B13" s="117"/>
      <c r="C13" s="118"/>
      <c r="D13" s="118"/>
      <c r="E13" s="118"/>
      <c r="F13" s="118"/>
      <c r="G13" s="118"/>
      <c r="H13" s="119"/>
      <c r="J13" s="73" t="s">
        <v>32</v>
      </c>
      <c r="K13" s="76">
        <v>645</v>
      </c>
      <c r="L13" s="77">
        <v>276</v>
      </c>
      <c r="M13" s="78">
        <v>921</v>
      </c>
    </row>
    <row r="14" spans="1:13" ht="12" customHeight="1">
      <c r="A14" s="15"/>
      <c r="B14" s="5"/>
      <c r="D14" s="9"/>
      <c r="J14" s="73" t="s">
        <v>78</v>
      </c>
      <c r="K14" s="76">
        <v>3106</v>
      </c>
      <c r="L14" s="77">
        <v>1199</v>
      </c>
      <c r="M14" s="78">
        <v>4305</v>
      </c>
    </row>
    <row r="15" spans="4:13" ht="33.75" customHeight="1" thickBot="1">
      <c r="D15" s="84" t="s">
        <v>126</v>
      </c>
      <c r="F15" s="84" t="s">
        <v>71</v>
      </c>
      <c r="H15" s="85" t="s">
        <v>0</v>
      </c>
      <c r="J15" s="74" t="s">
        <v>33</v>
      </c>
      <c r="K15" s="76">
        <v>760</v>
      </c>
      <c r="L15" s="77">
        <v>261</v>
      </c>
      <c r="M15" s="78">
        <v>1021</v>
      </c>
    </row>
    <row r="16" spans="1:13" ht="15.75" thickBot="1">
      <c r="A16" s="21" t="s">
        <v>56</v>
      </c>
      <c r="B16" s="88">
        <f>SUM(B6)-1</f>
        <v>2022</v>
      </c>
      <c r="C16" s="22"/>
      <c r="D16" s="81"/>
      <c r="E16" s="4"/>
      <c r="F16" s="49"/>
      <c r="G16" s="4"/>
      <c r="H16" s="32">
        <f>SUM(D16+F16)</f>
        <v>0</v>
      </c>
      <c r="J16" s="73" t="s">
        <v>34</v>
      </c>
      <c r="K16" s="76">
        <v>58</v>
      </c>
      <c r="L16" s="77">
        <v>29</v>
      </c>
      <c r="M16" s="78">
        <v>87</v>
      </c>
    </row>
    <row r="17" spans="1:28" ht="15">
      <c r="A17" s="4" t="s">
        <v>57</v>
      </c>
      <c r="B17" s="87">
        <f>SUM(B6)</f>
        <v>2023</v>
      </c>
      <c r="C17" s="22"/>
      <c r="D17" s="2"/>
      <c r="E17" s="4"/>
      <c r="F17" s="23"/>
      <c r="G17" s="4"/>
      <c r="H17" s="20"/>
      <c r="J17" s="73" t="s">
        <v>35</v>
      </c>
      <c r="K17" s="76">
        <v>170</v>
      </c>
      <c r="L17" s="77">
        <v>71</v>
      </c>
      <c r="M17" s="78">
        <v>241</v>
      </c>
      <c r="O17" s="55" t="s">
        <v>3</v>
      </c>
      <c r="P17" s="55" t="s">
        <v>4</v>
      </c>
      <c r="Q17" s="55" t="s">
        <v>15</v>
      </c>
      <c r="R17" s="55" t="s">
        <v>5</v>
      </c>
      <c r="S17" s="55" t="s">
        <v>6</v>
      </c>
      <c r="T17" s="55" t="s">
        <v>7</v>
      </c>
      <c r="U17" s="55" t="s">
        <v>8</v>
      </c>
      <c r="V17" s="55" t="s">
        <v>9</v>
      </c>
      <c r="W17" s="55" t="s">
        <v>10</v>
      </c>
      <c r="X17" s="55" t="s">
        <v>11</v>
      </c>
      <c r="Y17" s="55" t="s">
        <v>12</v>
      </c>
      <c r="Z17" s="55" t="s">
        <v>13</v>
      </c>
      <c r="AA17" s="55" t="s">
        <v>14</v>
      </c>
      <c r="AB17" s="55" t="s">
        <v>16</v>
      </c>
    </row>
    <row r="18" spans="1:28" ht="15">
      <c r="A18" s="4" t="s">
        <v>58</v>
      </c>
      <c r="B18" s="89"/>
      <c r="C18" s="22"/>
      <c r="D18" s="2"/>
      <c r="E18" s="4"/>
      <c r="F18" s="38"/>
      <c r="G18" s="4"/>
      <c r="H18" s="33">
        <f>SUM(D18+F18)</f>
        <v>0</v>
      </c>
      <c r="J18" s="73" t="s">
        <v>36</v>
      </c>
      <c r="K18" s="76">
        <v>468</v>
      </c>
      <c r="L18" s="77">
        <v>225</v>
      </c>
      <c r="M18" s="78">
        <v>693</v>
      </c>
      <c r="O18" s="46">
        <f>D16</f>
        <v>0</v>
      </c>
      <c r="P18" s="46">
        <f>F16</f>
        <v>0</v>
      </c>
      <c r="Q18" s="46">
        <f>H16</f>
        <v>0</v>
      </c>
      <c r="R18" s="46">
        <f>D17</f>
        <v>0</v>
      </c>
      <c r="S18" s="46">
        <f>F18</f>
        <v>0</v>
      </c>
      <c r="T18" s="46">
        <f>H18</f>
        <v>0</v>
      </c>
      <c r="U18" s="46">
        <f>F19</f>
        <v>0</v>
      </c>
      <c r="V18" s="46">
        <f>H19</f>
        <v>0</v>
      </c>
      <c r="W18" s="46">
        <f>F20</f>
        <v>0</v>
      </c>
      <c r="X18" s="46">
        <f>H20</f>
        <v>0</v>
      </c>
      <c r="Y18" s="46">
        <f>F22</f>
        <v>0</v>
      </c>
      <c r="Z18" s="46">
        <f>D23</f>
        <v>0</v>
      </c>
      <c r="AA18" s="46">
        <f>F23</f>
        <v>0</v>
      </c>
      <c r="AB18" s="46">
        <f>H23</f>
        <v>0</v>
      </c>
    </row>
    <row r="19" spans="1:13" ht="15">
      <c r="A19" s="41" t="s">
        <v>81</v>
      </c>
      <c r="B19" s="90"/>
      <c r="C19" s="22"/>
      <c r="D19" s="2"/>
      <c r="E19" s="4"/>
      <c r="F19" s="2"/>
      <c r="G19" s="4"/>
      <c r="H19" s="33">
        <f>SUM(D19+F19)</f>
        <v>0</v>
      </c>
      <c r="J19" s="73" t="s">
        <v>37</v>
      </c>
      <c r="K19" s="76">
        <v>110</v>
      </c>
      <c r="L19" s="77">
        <v>45</v>
      </c>
      <c r="M19" s="78">
        <v>155</v>
      </c>
    </row>
    <row r="20" spans="1:13" ht="15.75" thickBot="1">
      <c r="A20" s="40" t="s">
        <v>73</v>
      </c>
      <c r="B20" s="90"/>
      <c r="C20" s="22"/>
      <c r="D20" s="2"/>
      <c r="E20" s="4"/>
      <c r="F20" s="2"/>
      <c r="G20" s="4"/>
      <c r="H20" s="33">
        <f>SUM(D20+F20)</f>
        <v>0</v>
      </c>
      <c r="J20" s="73" t="s">
        <v>38</v>
      </c>
      <c r="K20" s="76">
        <v>677</v>
      </c>
      <c r="L20" s="77">
        <v>314</v>
      </c>
      <c r="M20" s="78">
        <v>991</v>
      </c>
    </row>
    <row r="21" spans="1:41" ht="15.75" thickBot="1">
      <c r="A21" s="4" t="s">
        <v>69</v>
      </c>
      <c r="B21" s="89"/>
      <c r="C21" s="22"/>
      <c r="D21" s="33">
        <f>SUM(D18:D20)</f>
        <v>0</v>
      </c>
      <c r="E21" s="4"/>
      <c r="F21" s="33">
        <f>SUM(F18:F20)</f>
        <v>0</v>
      </c>
      <c r="G21" s="4"/>
      <c r="H21" s="33">
        <f>SUM(D21+F21)</f>
        <v>0</v>
      </c>
      <c r="J21" s="73" t="s">
        <v>39</v>
      </c>
      <c r="K21" s="76">
        <v>95</v>
      </c>
      <c r="L21" s="77">
        <v>35</v>
      </c>
      <c r="M21" s="78">
        <v>130</v>
      </c>
      <c r="O21" s="99" t="s">
        <v>82</v>
      </c>
      <c r="P21" s="100"/>
      <c r="Q21" s="101"/>
      <c r="R21" s="56" t="s">
        <v>83</v>
      </c>
      <c r="S21" s="99" t="s">
        <v>84</v>
      </c>
      <c r="T21" s="100"/>
      <c r="U21" s="101"/>
      <c r="V21" s="102" t="s">
        <v>85</v>
      </c>
      <c r="W21" s="103"/>
      <c r="X21" s="104"/>
      <c r="Y21" s="96" t="s">
        <v>86</v>
      </c>
      <c r="Z21" s="97"/>
      <c r="AA21" s="98"/>
      <c r="AB21" s="96" t="s">
        <v>87</v>
      </c>
      <c r="AC21" s="97"/>
      <c r="AD21" s="98"/>
      <c r="AE21" s="57" t="s">
        <v>88</v>
      </c>
      <c r="AF21" s="96" t="s">
        <v>89</v>
      </c>
      <c r="AG21" s="97"/>
      <c r="AH21" s="98"/>
      <c r="AI21" s="96" t="s">
        <v>90</v>
      </c>
      <c r="AJ21" s="97"/>
      <c r="AK21" s="98"/>
      <c r="AL21" s="96" t="s">
        <v>91</v>
      </c>
      <c r="AM21" s="97"/>
      <c r="AN21" s="98"/>
      <c r="AO21" s="58"/>
    </row>
    <row r="22" spans="1:41" ht="34.5" thickBot="1">
      <c r="A22" s="24" t="s">
        <v>125</v>
      </c>
      <c r="B22" s="87">
        <f>SUM(B6)</f>
        <v>2023</v>
      </c>
      <c r="C22" s="22"/>
      <c r="D22" s="25"/>
      <c r="E22" s="4"/>
      <c r="F22" s="83"/>
      <c r="G22" s="4"/>
      <c r="H22" s="25"/>
      <c r="J22" s="74" t="s">
        <v>40</v>
      </c>
      <c r="K22" s="76">
        <v>489</v>
      </c>
      <c r="L22" s="77">
        <v>165</v>
      </c>
      <c r="M22" s="78">
        <v>654</v>
      </c>
      <c r="O22" s="59" t="s">
        <v>92</v>
      </c>
      <c r="P22" s="60" t="s">
        <v>93</v>
      </c>
      <c r="Q22" s="61" t="s">
        <v>0</v>
      </c>
      <c r="R22" s="62" t="s">
        <v>94</v>
      </c>
      <c r="S22" s="63" t="s">
        <v>92</v>
      </c>
      <c r="T22" s="60" t="s">
        <v>93</v>
      </c>
      <c r="U22" s="61" t="s">
        <v>0</v>
      </c>
      <c r="V22" s="63" t="s">
        <v>92</v>
      </c>
      <c r="W22" s="60" t="s">
        <v>93</v>
      </c>
      <c r="X22" s="61" t="s">
        <v>0</v>
      </c>
      <c r="Y22" s="63" t="s">
        <v>92</v>
      </c>
      <c r="Z22" s="60" t="s">
        <v>93</v>
      </c>
      <c r="AA22" s="61" t="s">
        <v>0</v>
      </c>
      <c r="AB22" s="63" t="s">
        <v>92</v>
      </c>
      <c r="AC22" s="60" t="s">
        <v>93</v>
      </c>
      <c r="AD22" s="61" t="s">
        <v>0</v>
      </c>
      <c r="AE22" s="62" t="s">
        <v>88</v>
      </c>
      <c r="AF22" s="63" t="s">
        <v>92</v>
      </c>
      <c r="AG22" s="60" t="s">
        <v>93</v>
      </c>
      <c r="AH22" s="61" t="s">
        <v>0</v>
      </c>
      <c r="AI22" s="63" t="s">
        <v>92</v>
      </c>
      <c r="AJ22" s="60" t="s">
        <v>93</v>
      </c>
      <c r="AK22" s="61" t="s">
        <v>0</v>
      </c>
      <c r="AL22" s="63" t="s">
        <v>92</v>
      </c>
      <c r="AM22" s="60" t="s">
        <v>93</v>
      </c>
      <c r="AN22" s="61" t="s">
        <v>0</v>
      </c>
      <c r="AO22" s="64"/>
    </row>
    <row r="23" spans="1:41" ht="30.75" thickBot="1">
      <c r="A23" s="30" t="s">
        <v>59</v>
      </c>
      <c r="B23" s="88">
        <f>SUM(B6)</f>
        <v>2023</v>
      </c>
      <c r="C23" s="26"/>
      <c r="D23" s="34">
        <f>SUM(D16+D17-D21-F22)</f>
        <v>0</v>
      </c>
      <c r="E23" s="27"/>
      <c r="F23" s="34">
        <f>SUM(F16-F21+F22)</f>
        <v>0</v>
      </c>
      <c r="G23" s="27"/>
      <c r="H23" s="35">
        <f>SUM(H16-H21+D17)</f>
        <v>0</v>
      </c>
      <c r="J23" s="73" t="s">
        <v>41</v>
      </c>
      <c r="K23" s="76">
        <v>84</v>
      </c>
      <c r="L23" s="77">
        <v>48</v>
      </c>
      <c r="M23" s="78">
        <v>132</v>
      </c>
      <c r="O23" s="65" t="s">
        <v>95</v>
      </c>
      <c r="P23" s="66" t="s">
        <v>96</v>
      </c>
      <c r="Q23" s="67" t="s">
        <v>97</v>
      </c>
      <c r="R23" s="66" t="s">
        <v>98</v>
      </c>
      <c r="S23" s="66" t="s">
        <v>99</v>
      </c>
      <c r="T23" s="66" t="s">
        <v>100</v>
      </c>
      <c r="U23" s="67" t="s">
        <v>101</v>
      </c>
      <c r="V23" s="66" t="s">
        <v>102</v>
      </c>
      <c r="W23" s="66" t="s">
        <v>103</v>
      </c>
      <c r="X23" s="67" t="s">
        <v>104</v>
      </c>
      <c r="Y23" s="66" t="s">
        <v>105</v>
      </c>
      <c r="Z23" s="66" t="s">
        <v>106</v>
      </c>
      <c r="AA23" s="67" t="s">
        <v>107</v>
      </c>
      <c r="AB23" s="66" t="s">
        <v>108</v>
      </c>
      <c r="AC23" s="66" t="s">
        <v>109</v>
      </c>
      <c r="AD23" s="67" t="s">
        <v>110</v>
      </c>
      <c r="AE23" s="66" t="s">
        <v>111</v>
      </c>
      <c r="AF23" s="66" t="s">
        <v>112</v>
      </c>
      <c r="AG23" s="66" t="s">
        <v>113</v>
      </c>
      <c r="AH23" s="67" t="s">
        <v>114</v>
      </c>
      <c r="AI23" s="66" t="s">
        <v>115</v>
      </c>
      <c r="AJ23" s="66" t="s">
        <v>116</v>
      </c>
      <c r="AK23" s="67" t="s">
        <v>117</v>
      </c>
      <c r="AL23" s="66" t="s">
        <v>118</v>
      </c>
      <c r="AM23" s="66" t="s">
        <v>119</v>
      </c>
      <c r="AN23" s="67" t="s">
        <v>120</v>
      </c>
      <c r="AO23" s="68" t="s">
        <v>121</v>
      </c>
    </row>
    <row r="24" spans="1:41" ht="29.25" thickBot="1">
      <c r="A24" s="4" t="s">
        <v>74</v>
      </c>
      <c r="B24" s="4"/>
      <c r="C24" s="22"/>
      <c r="D24" s="2"/>
      <c r="E24" s="4"/>
      <c r="F24" s="2"/>
      <c r="G24" s="4"/>
      <c r="H24" s="36">
        <f>SUM(D24+F24)</f>
        <v>0</v>
      </c>
      <c r="J24" s="73" t="s">
        <v>42</v>
      </c>
      <c r="K24" s="76">
        <v>164</v>
      </c>
      <c r="L24" s="77">
        <v>63</v>
      </c>
      <c r="M24" s="78">
        <v>227</v>
      </c>
      <c r="O24" s="69">
        <f>D16</f>
        <v>0</v>
      </c>
      <c r="P24" s="70">
        <f>F16</f>
        <v>0</v>
      </c>
      <c r="Q24" s="71">
        <f>H16</f>
        <v>0</v>
      </c>
      <c r="R24" s="70">
        <f>D17</f>
        <v>0</v>
      </c>
      <c r="S24" s="70">
        <f>D18</f>
        <v>0</v>
      </c>
      <c r="T24" s="70">
        <f>F18</f>
        <v>0</v>
      </c>
      <c r="U24" s="71">
        <f>H18</f>
        <v>0</v>
      </c>
      <c r="V24" s="70">
        <f>D19</f>
        <v>0</v>
      </c>
      <c r="W24" s="70">
        <f>F19</f>
        <v>0</v>
      </c>
      <c r="X24" s="71">
        <f>H19</f>
        <v>0</v>
      </c>
      <c r="Y24" s="70">
        <f>D20</f>
        <v>0</v>
      </c>
      <c r="Z24" s="70">
        <f>F20</f>
        <v>0</v>
      </c>
      <c r="AA24" s="71">
        <f>H20</f>
        <v>0</v>
      </c>
      <c r="AB24" s="70">
        <f>D21</f>
        <v>0</v>
      </c>
      <c r="AC24" s="70">
        <f>F21</f>
        <v>0</v>
      </c>
      <c r="AD24" s="71">
        <f>H21</f>
        <v>0</v>
      </c>
      <c r="AE24" s="70">
        <f>F22</f>
        <v>0</v>
      </c>
      <c r="AF24" s="70">
        <f>D23</f>
        <v>0</v>
      </c>
      <c r="AG24" s="70">
        <f>F23</f>
        <v>0</v>
      </c>
      <c r="AH24" s="71">
        <f>H23</f>
        <v>0</v>
      </c>
      <c r="AI24" s="70">
        <f>D24</f>
        <v>0</v>
      </c>
      <c r="AJ24" s="70">
        <f>F24</f>
        <v>0</v>
      </c>
      <c r="AK24" s="71">
        <f>H24</f>
        <v>0</v>
      </c>
      <c r="AL24" s="70">
        <f>D25</f>
        <v>0</v>
      </c>
      <c r="AM24" s="70">
        <f>F25</f>
        <v>0</v>
      </c>
      <c r="AN24" s="71">
        <f>H25</f>
        <v>0</v>
      </c>
      <c r="AO24" s="72"/>
    </row>
    <row r="25" spans="1:41" ht="27" customHeight="1" thickBot="1">
      <c r="A25" s="122" t="s">
        <v>60</v>
      </c>
      <c r="B25" s="122"/>
      <c r="C25" s="22"/>
      <c r="D25" s="2"/>
      <c r="E25" s="4"/>
      <c r="F25" s="2"/>
      <c r="G25" s="4"/>
      <c r="H25" s="32">
        <f>SUM(D25+F25)</f>
        <v>0</v>
      </c>
      <c r="J25" s="74" t="s">
        <v>131</v>
      </c>
      <c r="K25" s="76">
        <v>169</v>
      </c>
      <c r="L25" s="77">
        <v>49</v>
      </c>
      <c r="M25" s="78">
        <v>218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1:41" ht="16.5" customHeight="1">
      <c r="A26" s="15"/>
      <c r="B26" s="5"/>
      <c r="D26" s="9"/>
      <c r="J26" s="73" t="s">
        <v>43</v>
      </c>
      <c r="K26" s="76">
        <v>210</v>
      </c>
      <c r="L26" s="77">
        <v>75</v>
      </c>
      <c r="M26" s="78">
        <v>285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1:41" ht="16.5" customHeight="1" thickBot="1">
      <c r="A27" s="110" t="s">
        <v>122</v>
      </c>
      <c r="B27" s="111"/>
      <c r="C27" s="111"/>
      <c r="D27" s="111"/>
      <c r="E27" s="111"/>
      <c r="F27" s="111"/>
      <c r="G27" s="112"/>
      <c r="H27" s="50">
        <f>SUM(D23-D17-D24)</f>
        <v>0</v>
      </c>
      <c r="J27" s="73" t="s">
        <v>44</v>
      </c>
      <c r="K27" s="76">
        <v>123</v>
      </c>
      <c r="L27" s="77">
        <v>49</v>
      </c>
      <c r="M27" s="78">
        <v>172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1:41" ht="16.5" customHeight="1" thickBot="1">
      <c r="A28" s="113" t="s">
        <v>61</v>
      </c>
      <c r="B28" s="113"/>
      <c r="C28" s="113"/>
      <c r="D28" s="113"/>
      <c r="E28" s="113"/>
      <c r="F28" s="113"/>
      <c r="G28" s="114"/>
      <c r="H28" s="42">
        <f>SUM(D23-D25)</f>
        <v>0</v>
      </c>
      <c r="J28" s="73" t="s">
        <v>45</v>
      </c>
      <c r="K28" s="76">
        <v>179</v>
      </c>
      <c r="L28" s="77">
        <v>79</v>
      </c>
      <c r="M28" s="78">
        <v>258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</row>
    <row r="29" spans="1:41" ht="29.25" customHeight="1" thickBot="1">
      <c r="A29" s="6" t="s">
        <v>62</v>
      </c>
      <c r="B29" s="91">
        <f>SUM(B6)</f>
        <v>2023</v>
      </c>
      <c r="D29" s="8"/>
      <c r="E29" s="9"/>
      <c r="F29" s="8"/>
      <c r="H29" s="44">
        <f>SUM(H23-H16)</f>
        <v>0</v>
      </c>
      <c r="J29" s="74" t="s">
        <v>79</v>
      </c>
      <c r="K29" s="76">
        <v>845</v>
      </c>
      <c r="L29" s="77">
        <v>315</v>
      </c>
      <c r="M29" s="78">
        <v>1160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</row>
    <row r="30" spans="1:41" ht="15.75" customHeight="1" thickBot="1">
      <c r="A30" s="10" t="s">
        <v>75</v>
      </c>
      <c r="B30" s="86">
        <f>SUM(B6)</f>
        <v>2023</v>
      </c>
      <c r="H30" s="37" t="e">
        <f>SUM(H23/H16*100-100)</f>
        <v>#DIV/0!</v>
      </c>
      <c r="J30" s="73" t="s">
        <v>46</v>
      </c>
      <c r="K30" s="76">
        <v>185</v>
      </c>
      <c r="L30" s="77">
        <v>84</v>
      </c>
      <c r="M30" s="78">
        <v>269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8"/>
    </row>
    <row r="31" spans="1:41" ht="16.5" customHeight="1">
      <c r="A31" s="15"/>
      <c r="B31" s="5"/>
      <c r="D31" s="9"/>
      <c r="J31" s="73" t="s">
        <v>47</v>
      </c>
      <c r="K31" s="76">
        <v>475</v>
      </c>
      <c r="L31" s="77">
        <v>176</v>
      </c>
      <c r="M31" s="78">
        <v>651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8"/>
    </row>
    <row r="32" spans="4:13" ht="12.75">
      <c r="D32" s="8"/>
      <c r="H32" s="31" t="s">
        <v>70</v>
      </c>
      <c r="J32" s="73" t="s">
        <v>48</v>
      </c>
      <c r="K32" s="76">
        <v>629</v>
      </c>
      <c r="L32" s="77">
        <v>265</v>
      </c>
      <c r="M32" s="78">
        <v>894</v>
      </c>
    </row>
    <row r="33" spans="1:13" ht="15.75" customHeight="1">
      <c r="A33" s="16" t="s">
        <v>63</v>
      </c>
      <c r="B33" s="117"/>
      <c r="C33" s="118"/>
      <c r="D33" s="118"/>
      <c r="E33" s="118"/>
      <c r="F33" s="119"/>
      <c r="G33" s="20"/>
      <c r="H33" s="3"/>
      <c r="J33" s="73" t="s">
        <v>49</v>
      </c>
      <c r="K33" s="76">
        <v>630</v>
      </c>
      <c r="L33" s="77">
        <v>157</v>
      </c>
      <c r="M33" s="78">
        <v>787</v>
      </c>
    </row>
    <row r="34" spans="1:13" s="28" customFormat="1" ht="15.75" customHeight="1">
      <c r="A34" s="16" t="s">
        <v>64</v>
      </c>
      <c r="B34" s="117"/>
      <c r="C34" s="118"/>
      <c r="D34" s="118"/>
      <c r="E34" s="118"/>
      <c r="F34" s="118"/>
      <c r="G34" s="118"/>
      <c r="H34" s="119"/>
      <c r="J34" s="73" t="s">
        <v>50</v>
      </c>
      <c r="K34" s="76">
        <v>138</v>
      </c>
      <c r="L34" s="77">
        <v>37</v>
      </c>
      <c r="M34" s="78">
        <v>175</v>
      </c>
    </row>
    <row r="35" spans="1:13" ht="15.75" customHeight="1">
      <c r="A35" s="16" t="s">
        <v>65</v>
      </c>
      <c r="B35" s="115" t="s">
        <v>66</v>
      </c>
      <c r="C35" s="116"/>
      <c r="D35" s="8"/>
      <c r="E35" s="117"/>
      <c r="F35" s="118"/>
      <c r="G35" s="118"/>
      <c r="H35" s="119"/>
      <c r="J35" s="73" t="s">
        <v>51</v>
      </c>
      <c r="K35" s="76">
        <v>184</v>
      </c>
      <c r="L35" s="77">
        <v>104</v>
      </c>
      <c r="M35" s="78">
        <v>288</v>
      </c>
    </row>
    <row r="36" spans="1:13" ht="15.75" customHeight="1">
      <c r="A36" s="16" t="s">
        <v>68</v>
      </c>
      <c r="B36" s="115" t="s">
        <v>67</v>
      </c>
      <c r="C36" s="116"/>
      <c r="D36" s="117"/>
      <c r="E36" s="118"/>
      <c r="F36" s="118"/>
      <c r="G36" s="118"/>
      <c r="H36" s="119"/>
      <c r="J36" s="73" t="s">
        <v>52</v>
      </c>
      <c r="K36" s="76">
        <v>190</v>
      </c>
      <c r="L36" s="77">
        <v>139</v>
      </c>
      <c r="M36" s="78">
        <v>329</v>
      </c>
    </row>
    <row r="37" spans="1:13" ht="15.75">
      <c r="A37" s="28"/>
      <c r="D37" s="8"/>
      <c r="E37" s="29"/>
      <c r="F37" s="1"/>
      <c r="G37" s="1"/>
      <c r="H37" s="1"/>
      <c r="J37" s="73" t="s">
        <v>53</v>
      </c>
      <c r="K37" s="76">
        <v>503</v>
      </c>
      <c r="L37" s="77">
        <v>166</v>
      </c>
      <c r="M37" s="78">
        <v>669</v>
      </c>
    </row>
    <row r="38" spans="1:13" ht="49.5" customHeight="1">
      <c r="A38" s="108" t="s">
        <v>132</v>
      </c>
      <c r="B38" s="109"/>
      <c r="C38" s="109"/>
      <c r="D38" s="109"/>
      <c r="E38" s="109"/>
      <c r="F38" s="105" t="s">
        <v>124</v>
      </c>
      <c r="G38" s="106"/>
      <c r="H38" s="107"/>
      <c r="J38" s="74" t="s">
        <v>54</v>
      </c>
      <c r="K38" s="76">
        <v>152</v>
      </c>
      <c r="L38" s="79">
        <v>103</v>
      </c>
      <c r="M38" s="78">
        <v>255</v>
      </c>
    </row>
    <row r="39" spans="4:13" ht="48" customHeight="1">
      <c r="D39" s="45"/>
      <c r="J39" s="93" t="s">
        <v>55</v>
      </c>
      <c r="K39" s="76">
        <v>1035</v>
      </c>
      <c r="L39" s="79">
        <v>488</v>
      </c>
      <c r="M39" s="78">
        <v>1523</v>
      </c>
    </row>
    <row r="40" spans="10:13" ht="12.75">
      <c r="J40" s="94" t="s">
        <v>123</v>
      </c>
      <c r="K40" s="95">
        <v>12441</v>
      </c>
      <c r="L40" s="95">
        <v>4995</v>
      </c>
      <c r="M40" s="95">
        <v>17436</v>
      </c>
    </row>
  </sheetData>
  <sheetProtection password="C683" sheet="1"/>
  <mergeCells count="29">
    <mergeCell ref="J1:J3"/>
    <mergeCell ref="A1:F1"/>
    <mergeCell ref="A2:F2"/>
    <mergeCell ref="B8:H8"/>
    <mergeCell ref="B9:H9"/>
    <mergeCell ref="G1:H1"/>
    <mergeCell ref="G2:H2"/>
    <mergeCell ref="B11:H11"/>
    <mergeCell ref="B34:H34"/>
    <mergeCell ref="B35:C35"/>
    <mergeCell ref="B12:H12"/>
    <mergeCell ref="B33:F33"/>
    <mergeCell ref="D36:H36"/>
    <mergeCell ref="B13:H13"/>
    <mergeCell ref="A25:B25"/>
    <mergeCell ref="E35:H35"/>
    <mergeCell ref="F38:H38"/>
    <mergeCell ref="A38:E38"/>
    <mergeCell ref="A27:G27"/>
    <mergeCell ref="A28:G28"/>
    <mergeCell ref="B36:C36"/>
    <mergeCell ref="O21:Q21"/>
    <mergeCell ref="AL21:AN21"/>
    <mergeCell ref="S21:U21"/>
    <mergeCell ref="V21:X21"/>
    <mergeCell ref="Y21:AA21"/>
    <mergeCell ref="AB21:AD21"/>
    <mergeCell ref="AF21:AH21"/>
    <mergeCell ref="AI21:AK21"/>
  </mergeCells>
  <dataValidations count="1">
    <dataValidation type="list" allowBlank="1" showInputMessage="1" showErrorMessage="1" sqref="B6">
      <formula1>"2018,2019,2020,2021,2022,2023,2024,2025,2026,2027,2028,2029,2030,2031,2032,2033"</formula1>
    </dataValidation>
  </dataValidations>
  <hyperlinks>
    <hyperlink ref="F38" r:id="rId1" display="rene.schmucki@vssv-astv.ch"/>
  </hyperlinks>
  <printOptions/>
  <pageMargins left="0.5905511811023623" right="0.4724409448818898" top="0.5905511811023623" bottom="0.7086614173228347" header="0.35433070866141736" footer="0.4724409448818898"/>
  <pageSetup horizontalDpi="300" verticalDpi="300" orientation="portrait" paperSize="9" r:id="rId4"/>
  <ignoredErrors>
    <ignoredError sqref="H30" evalError="1"/>
    <ignoredError sqref="D21 F21" unlocked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Josef Gasser</cp:lastModifiedBy>
  <cp:lastPrinted>2018-07-01T09:03:42Z</cp:lastPrinted>
  <dcterms:created xsi:type="dcterms:W3CDTF">2010-01-30T08:36:00Z</dcterms:created>
  <dcterms:modified xsi:type="dcterms:W3CDTF">2023-10-11T18:27:42Z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